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5\affaires\CNSNMM\20.17 RENOVATION THERMIQUE\8 DCE\2 ECONOMISTE\"/>
    </mc:Choice>
  </mc:AlternateContent>
  <xr:revisionPtr revIDLastSave="0" documentId="8_{24FF4FF7-91FB-463B-8373-DEBE2F29B48B}" xr6:coauthVersionLast="47" xr6:coauthVersionMax="47" xr10:uidLastSave="{00000000-0000-0000-0000-000000000000}"/>
  <workbookProtection workbookAlgorithmName="SHA-512" workbookHashValue="tYDF06JI5eqErH1kn03ZriAqdEqyChZIdIOjH9oMwpKwzJHgySSHbdp+qMA1KYR90QdzX/uaye8Sj/d6FW9RUQ==" workbookSaltValue="+uawx6X7uC7+sAegVurTlw==" workbookSpinCount="100000" lockStructure="1"/>
  <bookViews>
    <workbookView xWindow="28680" yWindow="-120" windowWidth="29040" windowHeight="15720" xr2:uid="{72091C61-4E9C-40EC-BDFA-FF68FF28435A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I30" i="1"/>
  <c r="H30" i="1"/>
  <c r="L27" i="1"/>
  <c r="K27" i="1"/>
  <c r="M27" i="1" s="1"/>
  <c r="H27" i="1"/>
  <c r="L24" i="1"/>
  <c r="K24" i="1"/>
  <c r="M24" i="1" s="1"/>
  <c r="H24" i="1"/>
  <c r="L21" i="1"/>
  <c r="K21" i="1"/>
  <c r="M21" i="1" s="1"/>
  <c r="H21" i="1"/>
  <c r="L18" i="1"/>
  <c r="K18" i="1"/>
  <c r="M18" i="1" s="1"/>
  <c r="H18" i="1"/>
  <c r="L15" i="1"/>
  <c r="K15" i="1"/>
  <c r="M15" i="1" s="1"/>
  <c r="H15" i="1"/>
  <c r="L12" i="1"/>
  <c r="K12" i="1"/>
  <c r="M12" i="1" s="1"/>
  <c r="H12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35" i="1"/>
  <c r="H36" i="1" s="1"/>
</calcChain>
</file>

<file path=xl/sharedStrings.xml><?xml version="1.0" encoding="utf-8"?>
<sst xmlns="http://schemas.openxmlformats.org/spreadsheetml/2006/main" count="135" uniqueCount="98">
  <si>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</si>
  <si>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</si>
  <si>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</si>
  <si>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</si>
  <si>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</si>
  <si>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</si>
  <si>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</si>
  <si>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</si>
  <si>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</si>
  <si>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</si>
  <si>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</si>
  <si>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</si>
  <si>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</si>
  <si>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</si>
  <si>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</si>
  <si>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</si>
  <si>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</si>
  <si>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</si>
  <si>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</si>
  <si>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</si>
  <si>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</si>
  <si>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</si>
  <si>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</si>
  <si>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</si>
  <si>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</si>
  <si>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</si>
  <si>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</si>
  <si>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</si>
  <si>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</si>
  <si>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</si>
  <si>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</si>
  <si>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</si>
  <si>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</si>
  <si>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</si>
  <si>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</si>
  <si>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</si>
  <si>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</si>
  <si>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</si>
  <si>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</si>
  <si>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</si>
  <si>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</si>
  <si>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</si>
  <si>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</si>
  <si>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</si>
  <si>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</si>
  <si>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</si>
  <si>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</si>
  <si>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</si>
  <si>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</si>
  <si>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</si>
  <si>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</si>
  <si>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</si>
  <si>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</si>
  <si>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</si>
  <si>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n°3</t>
  </si>
  <si>
    <t>MENUISERIES PVC</t>
  </si>
  <si>
    <t>3</t>
  </si>
  <si>
    <t>3.2</t>
  </si>
  <si>
    <t>Description des ouvrages</t>
  </si>
  <si>
    <t>4</t>
  </si>
  <si>
    <t>3.2.1</t>
  </si>
  <si>
    <t>Menuiseries extérieures PVC teinté dans la masse</t>
  </si>
  <si>
    <t>9</t>
  </si>
  <si>
    <t>1</t>
  </si>
  <si>
    <t>Dépose de menuiseries à l'avancement</t>
  </si>
  <si>
    <t>Ens</t>
  </si>
  <si>
    <t>9.&amp;</t>
  </si>
  <si>
    <t>Fenêtre 2 vantaux OF - Dimension 1.50 x 0.50 ht - VR Motorisé</t>
  </si>
  <si>
    <t>L</t>
  </si>
  <si>
    <t>Localisation : 
- façade sud-est        : -
- façade nord-est        : 2 unités
- façade nord-ouest    : -
- façade sud-ouest        : -</t>
  </si>
  <si>
    <t>Fenêtre 2 vantaux OF - Dimension 1.50 x 1.30 ht - VR Motorisé</t>
  </si>
  <si>
    <t>Localisation : 
- façade sud-est        : 5 unités
- façade nord-est        : 6 unités
- façade nord-ouest    : 6 unités
- façade sud-ouest        : 3 unités</t>
  </si>
  <si>
    <t>Fenêtre 1 vantail OF sur allège pleine - Dimension 0.80 x 2.25 ht - VR Motorisé</t>
  </si>
  <si>
    <t>Localisation : 
- façade sud-est        : 2 unités
- façade nord-est        : -
- façade nord-ouest    : 1 unité
- façade sud-ouest        : -</t>
  </si>
  <si>
    <t>5</t>
  </si>
  <si>
    <t>Fenêtre 2 vantaux OF sur allège pleine - Dimension 1.50 x 2.25 ht - VR Motorisé</t>
  </si>
  <si>
    <t>Localisation : 
- façade sud-est        : -
- façade nord-est        : -
- façade nord-ouest    : -
- façade sud-ouest        : 3 unités</t>
  </si>
  <si>
    <t>6</t>
  </si>
  <si>
    <t>Porte fenêtre 1 vantail OF vitré toute hauteur - Dimension 1.00 x 2.30 ht - VR Motorisé</t>
  </si>
  <si>
    <t>Localisation : 
- façade sud-est        : -
- façade nord-est        : 1 unité
- façade nord-ouest    : -
- façade sud-ouest        : -</t>
  </si>
  <si>
    <t>7</t>
  </si>
  <si>
    <t>Porte fenêtre 2 vantaux OF vitrés toute hauteur - Dimension 1.50 x 2.25 ht - VR Motorisé</t>
  </si>
  <si>
    <t>Localisation : 
- façade sud-est        : 3 unités
- façade nord-est        : -
- façade nord-ouest    : -
- façade sud-ouest        : -</t>
  </si>
  <si>
    <t>3.&amp;</t>
  </si>
  <si>
    <t>Total du chapitre Description des ouvrages</t>
  </si>
  <si>
    <t>2.&amp;</t>
  </si>
  <si>
    <t>Total du lot MENUISERIES PVC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</si>
  <si>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</si>
  <si>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</si>
  <si>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</si>
  <si>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</t>
  </si>
  <si>
    <t xml:space="preserve">MAITRE D'OUVRAGE : 
CENTRE NATIONAL DE SKI NORDIQUE DE MOYENNE MONTAGNE
1848, route des Pessettes
39220 PRÉMANON
Tél : 03 84 60 76 95
</t>
  </si>
  <si>
    <t>D.P.G.F.</t>
  </si>
  <si>
    <t>Rénovation thermique et remplacement des menuiseries extérieures</t>
  </si>
  <si>
    <t>20.17</t>
  </si>
  <si>
    <t>26/05/2025</t>
  </si>
  <si>
    <t>DCE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</si>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</sst>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1535659C-0721-4F91-B4BC-278B9B7ACACB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BFC512EB-E704-41B6-A4BA-B6F0014318DD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08F388A6-5E54-4154-B61B-A4662681C3E3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E2242-03C1-41A6-9E54-C11EB2ADB15E}">
  <sheetPr>
    <pageSetUpPr fitToPage="1"/>
  </sheetPr>
  <dimension ref="A1:N36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1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3" customWidth="1"/>
    <col min="11" max="11" width="12.85546875" style="50" hidden="1" customWidth="1"/>
    <col min="12" max="12" width="14" style="51" hidden="1" customWidth="1"/>
    <col min="13" max="13" width="16.140625" style="49" hidden="1" customWidth="1"/>
    <col min="14" max="14" width="0.42578125" style="44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4"/>
      <c r="K1" s="25"/>
      <c r="L1" s="25"/>
      <c r="M1" s="53"/>
    </row>
    <row r="2" spans="1:14" x14ac:dyDescent="0.2">
      <c r="A2" s="74" t="s">
        <v>52</v>
      </c>
      <c r="B2" s="13" t="str">
        <f xml:space="preserve"> Paramètres!$C$5 &amp; ""</f>
        <v>Rénovation thermique et remplacement des menuiseries extérieures</v>
      </c>
      <c r="C2" s="16"/>
      <c r="D2" s="13"/>
      <c r="E2" s="13"/>
      <c r="F2" s="13"/>
      <c r="G2" s="18"/>
      <c r="H2" s="18"/>
      <c r="I2" s="25"/>
      <c r="J2" s="47" t="str">
        <f xml:space="preserve"> Paramètres!$C$9 &amp; " " &amp; Paramètres!$C$11</f>
        <v>Lot n°3 MENUISERIES PVC</v>
      </c>
      <c r="K2" s="48"/>
      <c r="L2" s="48"/>
      <c r="M2" s="48"/>
    </row>
    <row r="3" spans="1:14" x14ac:dyDescent="0.2">
      <c r="A3" s="14"/>
      <c r="B3" s="42"/>
      <c r="C3" s="16"/>
      <c r="D3" s="13"/>
      <c r="E3" s="13"/>
      <c r="F3" s="13"/>
      <c r="G3" s="18"/>
      <c r="H3" s="18"/>
      <c r="I3" s="25"/>
      <c r="J3" s="52" t="str">
        <f xml:space="preserve"> Paramètres!$C$13</f>
        <v>26/05/2025</v>
      </c>
      <c r="K3" s="48"/>
      <c r="L3" s="48"/>
      <c r="M3" s="48"/>
    </row>
    <row r="4" spans="1:14" s="22" customFormat="1" ht="25.5" customHeight="1" x14ac:dyDescent="0.2">
      <c r="A4" s="40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6" t="s">
        <v>8</v>
      </c>
      <c r="K4" s="23" t="s">
        <v>27</v>
      </c>
      <c r="L4" s="23" t="s">
        <v>28</v>
      </c>
      <c r="M4" s="46" t="s">
        <v>29</v>
      </c>
      <c r="N4" s="45"/>
    </row>
    <row r="5" spans="1:14" s="85" customFormat="1" ht="18" x14ac:dyDescent="0.25">
      <c r="A5" s="76"/>
      <c r="B5" s="77"/>
      <c r="C5" s="78"/>
      <c r="D5" s="77"/>
      <c r="E5" s="77"/>
      <c r="F5" s="77"/>
      <c r="G5" s="79"/>
      <c r="H5" s="79"/>
      <c r="I5" s="80"/>
      <c r="J5" s="81"/>
      <c r="K5" s="82"/>
      <c r="L5" s="77"/>
      <c r="M5" s="83"/>
      <c r="N5" s="84"/>
    </row>
    <row r="6" spans="1:14" s="85" customFormat="1" ht="18" x14ac:dyDescent="0.25">
      <c r="A6" s="86" t="s">
        <v>53</v>
      </c>
      <c r="B6" s="87" t="s">
        <v>54</v>
      </c>
      <c r="C6" s="88" t="s">
        <v>55</v>
      </c>
      <c r="D6" s="77"/>
      <c r="E6" s="77"/>
      <c r="F6" s="77"/>
      <c r="G6" s="79"/>
      <c r="H6" s="79"/>
      <c r="I6" s="80"/>
      <c r="J6" s="81"/>
      <c r="K6" s="82"/>
      <c r="L6" s="77"/>
      <c r="M6" s="83"/>
      <c r="N6" s="84"/>
    </row>
    <row r="7" spans="1:14" s="85" customFormat="1" ht="18" x14ac:dyDescent="0.25">
      <c r="A7" s="76"/>
      <c r="B7" s="77"/>
      <c r="C7" s="78"/>
      <c r="D7" s="77"/>
      <c r="E7" s="77"/>
      <c r="F7" s="77"/>
      <c r="G7" s="79"/>
      <c r="H7" s="79"/>
      <c r="I7" s="80"/>
      <c r="J7" s="81"/>
      <c r="K7" s="82"/>
      <c r="L7" s="77"/>
      <c r="M7" s="83"/>
      <c r="N7" s="84"/>
    </row>
    <row r="8" spans="1:14" s="90" customFormat="1" x14ac:dyDescent="0.2">
      <c r="A8" s="97" t="s">
        <v>56</v>
      </c>
      <c r="B8" s="98" t="s">
        <v>57</v>
      </c>
      <c r="C8" s="99" t="s">
        <v>58</v>
      </c>
      <c r="D8" s="91"/>
      <c r="E8" s="91"/>
      <c r="F8" s="91"/>
      <c r="G8" s="92"/>
      <c r="H8" s="92"/>
      <c r="I8" s="93"/>
      <c r="J8" s="94"/>
      <c r="K8" s="95"/>
      <c r="L8" s="91"/>
      <c r="M8" s="96"/>
      <c r="N8" s="89"/>
    </row>
    <row r="9" spans="1:14" s="75" customFormat="1" ht="13.5" thickBot="1" x14ac:dyDescent="0.25">
      <c r="A9" s="108" t="s">
        <v>59</v>
      </c>
      <c r="B9" s="109" t="s">
        <v>60</v>
      </c>
      <c r="C9" s="110" t="s">
        <v>61</v>
      </c>
      <c r="D9" s="101"/>
      <c r="E9" s="101"/>
      <c r="F9" s="101"/>
      <c r="G9" s="103"/>
      <c r="H9" s="103"/>
      <c r="I9" s="104"/>
      <c r="J9" s="105"/>
      <c r="K9" s="106"/>
      <c r="L9" s="101"/>
      <c r="M9" s="107"/>
      <c r="N9" s="44"/>
    </row>
    <row r="10" spans="1:14" ht="14.25" thickTop="1" thickBot="1" x14ac:dyDescent="0.25">
      <c r="A10" s="111" t="s">
        <v>62</v>
      </c>
      <c r="B10" s="112" t="s">
        <v>63</v>
      </c>
      <c r="C10" s="113" t="s">
        <v>64</v>
      </c>
      <c r="D10" s="112" t="s">
        <v>65</v>
      </c>
      <c r="E10" s="114">
        <v>1</v>
      </c>
      <c r="G10" s="115"/>
      <c r="H10" s="115" t="str">
        <f>IF(ISBLANK(G10), "", ROUND(E10 * ROUND(G10, 2), 2))</f>
        <v/>
      </c>
      <c r="I10" s="116" t="s">
        <v>52</v>
      </c>
      <c r="J10" s="43">
        <v>5.5E-2</v>
      </c>
      <c r="K10" s="50" t="b">
        <f>IF(AND(COUNTIF(TAUXTVA1:TAUXTVA4, J10) = 0, J10 &lt;&gt; 0), FALSE, IF(ISBLANK(J10), FALSE, TRUE))</f>
        <v>1</v>
      </c>
      <c r="L10" s="51" t="b">
        <f>IF(AND(A10 = "9", OR(I10 = "Variante", I10 = "Option")), FALSE, TRUE)</f>
        <v>1</v>
      </c>
      <c r="M10" s="49">
        <f>IF(AND(L10 = TRUE, K10 = TRUE), J10, "")</f>
        <v>5.5E-2</v>
      </c>
    </row>
    <row r="11" spans="1:14" ht="14.25" thickTop="1" thickBot="1" x14ac:dyDescent="0.25">
      <c r="A11" s="111" t="s">
        <v>66</v>
      </c>
    </row>
    <row r="12" spans="1:14" ht="14.25" thickTop="1" thickBot="1" x14ac:dyDescent="0.25">
      <c r="A12" s="111" t="s">
        <v>62</v>
      </c>
      <c r="B12" s="112" t="s">
        <v>53</v>
      </c>
      <c r="C12" s="113" t="s">
        <v>67</v>
      </c>
      <c r="D12" s="112" t="s">
        <v>46</v>
      </c>
      <c r="E12" s="114">
        <v>2</v>
      </c>
      <c r="G12" s="115"/>
      <c r="H12" s="115" t="str">
        <f>IF(ISBLANK(G12), "", ROUND(E12 * ROUND(G12, 2), 2))</f>
        <v/>
      </c>
      <c r="I12" s="116" t="s">
        <v>52</v>
      </c>
      <c r="J12" s="43">
        <v>5.5E-2</v>
      </c>
      <c r="K12" s="50" t="b">
        <f>IF(AND(COUNTIF(TAUXTVA1:TAUXTVA4, J12) = 0, J12 &lt;&gt; 0), FALSE, IF(ISBLANK(J12), FALSE, TRUE))</f>
        <v>1</v>
      </c>
      <c r="L12" s="51" t="b">
        <f>IF(AND(A12 = "9", OR(I12 = "Variante", I12 = "Option")), FALSE, TRUE)</f>
        <v>1</v>
      </c>
      <c r="M12" s="49">
        <f>IF(AND(L12 = TRUE, K12 = TRUE), J12, "")</f>
        <v>5.5E-2</v>
      </c>
    </row>
    <row r="13" spans="1:14" ht="57" thickTop="1" x14ac:dyDescent="0.2">
      <c r="A13" s="111" t="s">
        <v>68</v>
      </c>
      <c r="C13" s="113" t="s">
        <v>69</v>
      </c>
    </row>
    <row r="14" spans="1:14" ht="13.5" thickBot="1" x14ac:dyDescent="0.25">
      <c r="A14" s="111" t="s">
        <v>66</v>
      </c>
    </row>
    <row r="15" spans="1:14" ht="14.25" thickTop="1" thickBot="1" x14ac:dyDescent="0.25">
      <c r="A15" s="111" t="s">
        <v>62</v>
      </c>
      <c r="B15" s="112" t="s">
        <v>56</v>
      </c>
      <c r="C15" s="113" t="s">
        <v>70</v>
      </c>
      <c r="D15" s="112" t="s">
        <v>46</v>
      </c>
      <c r="E15" s="114">
        <v>19</v>
      </c>
      <c r="G15" s="115"/>
      <c r="H15" s="115" t="str">
        <f>IF(ISBLANK(G15), "", ROUND(E15 * ROUND(G15, 2), 2))</f>
        <v/>
      </c>
      <c r="I15" s="116" t="s">
        <v>52</v>
      </c>
      <c r="J15" s="43">
        <v>5.5E-2</v>
      </c>
      <c r="K15" s="50" t="b">
        <f>IF(AND(COUNTIF(TAUXTVA1:TAUXTVA4, J15) = 0, J15 &lt;&gt; 0), FALSE, IF(ISBLANK(J15), FALSE, TRUE))</f>
        <v>1</v>
      </c>
      <c r="L15" s="51" t="b">
        <f>IF(AND(A15 = "9", OR(I15 = "Variante", I15 = "Option")), FALSE, TRUE)</f>
        <v>1</v>
      </c>
      <c r="M15" s="49">
        <f>IF(AND(L15 = TRUE, K15 = TRUE), J15, "")</f>
        <v>5.5E-2</v>
      </c>
    </row>
    <row r="16" spans="1:14" ht="57" thickTop="1" x14ac:dyDescent="0.2">
      <c r="A16" s="111" t="s">
        <v>68</v>
      </c>
      <c r="C16" s="113" t="s">
        <v>71</v>
      </c>
    </row>
    <row r="17" spans="1:14" ht="13.5" thickBot="1" x14ac:dyDescent="0.25">
      <c r="A17" s="111" t="s">
        <v>66</v>
      </c>
    </row>
    <row r="18" spans="1:14" ht="14.25" thickTop="1" thickBot="1" x14ac:dyDescent="0.25">
      <c r="A18" s="111" t="s">
        <v>62</v>
      </c>
      <c r="B18" s="112" t="s">
        <v>59</v>
      </c>
      <c r="C18" s="113" t="s">
        <v>72</v>
      </c>
      <c r="D18" s="112" t="s">
        <v>46</v>
      </c>
      <c r="E18" s="114">
        <v>3</v>
      </c>
      <c r="G18" s="115"/>
      <c r="H18" s="115" t="str">
        <f>IF(ISBLANK(G18), "", ROUND(E18 * ROUND(G18, 2), 2))</f>
        <v/>
      </c>
      <c r="I18" s="116" t="s">
        <v>52</v>
      </c>
      <c r="J18" s="43">
        <v>5.5E-2</v>
      </c>
      <c r="K18" s="50" t="b">
        <f>IF(AND(COUNTIF(TAUXTVA1:TAUXTVA4, J18) = 0, J18 &lt;&gt; 0), FALSE, IF(ISBLANK(J18), FALSE, TRUE))</f>
        <v>1</v>
      </c>
      <c r="L18" s="51" t="b">
        <f>IF(AND(A18 = "9", OR(I18 = "Variante", I18 = "Option")), FALSE, TRUE)</f>
        <v>1</v>
      </c>
      <c r="M18" s="49">
        <f>IF(AND(L18 = TRUE, K18 = TRUE), J18, "")</f>
        <v>5.5E-2</v>
      </c>
    </row>
    <row r="19" spans="1:14" ht="57" thickTop="1" x14ac:dyDescent="0.2">
      <c r="A19" s="111" t="s">
        <v>68</v>
      </c>
      <c r="C19" s="113" t="s">
        <v>73</v>
      </c>
    </row>
    <row r="20" spans="1:14" ht="13.5" thickBot="1" x14ac:dyDescent="0.25">
      <c r="A20" s="111" t="s">
        <v>66</v>
      </c>
    </row>
    <row r="21" spans="1:14" ht="24" thickTop="1" thickBot="1" x14ac:dyDescent="0.25">
      <c r="A21" s="111" t="s">
        <v>62</v>
      </c>
      <c r="B21" s="112" t="s">
        <v>74</v>
      </c>
      <c r="C21" s="113" t="s">
        <v>75</v>
      </c>
      <c r="D21" s="112" t="s">
        <v>46</v>
      </c>
      <c r="E21" s="114">
        <v>3</v>
      </c>
      <c r="G21" s="115"/>
      <c r="H21" s="115" t="str">
        <f>IF(ISBLANK(G21), "", ROUND(E21 * ROUND(G21, 2), 2))</f>
        <v/>
      </c>
      <c r="I21" s="116" t="s">
        <v>52</v>
      </c>
      <c r="J21" s="43">
        <v>5.5E-2</v>
      </c>
      <c r="K21" s="50" t="b">
        <f>IF(AND(COUNTIF(TAUXTVA1:TAUXTVA4, J21) = 0, J21 &lt;&gt; 0), FALSE, IF(ISBLANK(J21), FALSE, TRUE))</f>
        <v>1</v>
      </c>
      <c r="L21" s="51" t="b">
        <f>IF(AND(A21 = "9", OR(I21 = "Variante", I21 = "Option")), FALSE, TRUE)</f>
        <v>1</v>
      </c>
      <c r="M21" s="49">
        <f>IF(AND(L21 = TRUE, K21 = TRUE), J21, "")</f>
        <v>5.5E-2</v>
      </c>
    </row>
    <row r="22" spans="1:14" ht="57" thickTop="1" x14ac:dyDescent="0.2">
      <c r="A22" s="111" t="s">
        <v>68</v>
      </c>
      <c r="C22" s="113" t="s">
        <v>76</v>
      </c>
    </row>
    <row r="23" spans="1:14" ht="13.5" thickBot="1" x14ac:dyDescent="0.25">
      <c r="A23" s="111" t="s">
        <v>66</v>
      </c>
    </row>
    <row r="24" spans="1:14" ht="24" thickTop="1" thickBot="1" x14ac:dyDescent="0.25">
      <c r="A24" s="111" t="s">
        <v>62</v>
      </c>
      <c r="B24" s="112" t="s">
        <v>77</v>
      </c>
      <c r="C24" s="113" t="s">
        <v>78</v>
      </c>
      <c r="D24" s="112" t="s">
        <v>46</v>
      </c>
      <c r="E24" s="114">
        <v>1</v>
      </c>
      <c r="G24" s="115"/>
      <c r="H24" s="115" t="str">
        <f>IF(ISBLANK(G24), "", ROUND(E24 * ROUND(G24, 2), 2))</f>
        <v/>
      </c>
      <c r="I24" s="116" t="s">
        <v>52</v>
      </c>
      <c r="J24" s="43">
        <v>5.5E-2</v>
      </c>
      <c r="K24" s="50" t="b">
        <f>IF(AND(COUNTIF(TAUXTVA1:TAUXTVA4, J24) = 0, J24 &lt;&gt; 0), FALSE, IF(ISBLANK(J24), FALSE, TRUE))</f>
        <v>1</v>
      </c>
      <c r="L24" s="51" t="b">
        <f>IF(AND(A24 = "9", OR(I24 = "Variante", I24 = "Option")), FALSE, TRUE)</f>
        <v>1</v>
      </c>
      <c r="M24" s="49">
        <f>IF(AND(L24 = TRUE, K24 = TRUE), J24, "")</f>
        <v>5.5E-2</v>
      </c>
    </row>
    <row r="25" spans="1:14" ht="57" thickTop="1" x14ac:dyDescent="0.2">
      <c r="A25" s="111" t="s">
        <v>68</v>
      </c>
      <c r="C25" s="113" t="s">
        <v>79</v>
      </c>
    </row>
    <row r="26" spans="1:14" ht="13.5" thickBot="1" x14ac:dyDescent="0.25">
      <c r="A26" s="111" t="s">
        <v>66</v>
      </c>
    </row>
    <row r="27" spans="1:14" ht="24" thickTop="1" thickBot="1" x14ac:dyDescent="0.25">
      <c r="A27" s="111" t="s">
        <v>62</v>
      </c>
      <c r="B27" s="112" t="s">
        <v>80</v>
      </c>
      <c r="C27" s="113" t="s">
        <v>81</v>
      </c>
      <c r="D27" s="112" t="s">
        <v>46</v>
      </c>
      <c r="E27" s="114">
        <v>3</v>
      </c>
      <c r="G27" s="115"/>
      <c r="H27" s="115" t="str">
        <f>IF(ISBLANK(G27), "", ROUND(E27 * ROUND(G27, 2), 2))</f>
        <v/>
      </c>
      <c r="I27" s="116" t="s">
        <v>52</v>
      </c>
      <c r="J27" s="43">
        <v>5.5E-2</v>
      </c>
      <c r="K27" s="50" t="b">
        <f>IF(AND(COUNTIF(TAUXTVA1:TAUXTVA4, J27) = 0, J27 &lt;&gt; 0), FALSE, IF(ISBLANK(J27), FALSE, TRUE))</f>
        <v>1</v>
      </c>
      <c r="L27" s="51" t="b">
        <f>IF(AND(A27 = "9", OR(I27 = "Variante", I27 = "Option")), FALSE, TRUE)</f>
        <v>1</v>
      </c>
      <c r="M27" s="49">
        <f>IF(AND(L27 = TRUE, K27 = TRUE), J27, "")</f>
        <v>5.5E-2</v>
      </c>
    </row>
    <row r="28" spans="1:14" ht="57" thickTop="1" x14ac:dyDescent="0.2">
      <c r="A28" s="111" t="s">
        <v>68</v>
      </c>
      <c r="C28" s="113" t="s">
        <v>82</v>
      </c>
    </row>
    <row r="29" spans="1:14" x14ac:dyDescent="0.2">
      <c r="A29" s="111" t="s">
        <v>66</v>
      </c>
    </row>
    <row r="30" spans="1:14" s="75" customFormat="1" x14ac:dyDescent="0.2">
      <c r="A30" s="108" t="s">
        <v>83</v>
      </c>
      <c r="B30" s="109" t="s">
        <v>57</v>
      </c>
      <c r="C30" s="110" t="s">
        <v>84</v>
      </c>
      <c r="D30" s="101"/>
      <c r="E30" s="101"/>
      <c r="F30" s="101"/>
      <c r="G30" s="103"/>
      <c r="H30" s="103">
        <f>IF(COUNTIF(L8:L29, FALSE) = COUNTIF(A8:A29, "9"), SUMIF(A8:A29, "9", H8:H29), SUMIF(L8:L29, TRUE, H8:H29))</f>
        <v>0</v>
      </c>
      <c r="I30" s="24" t="str">
        <f>IF(AND(COUNTIF(B8:B29, "9") &gt; 0, COUNTIF(L8:L29, FALSE) = COUNTIF(B8:B29, "9")), "Non totalisé", "")</f>
        <v/>
      </c>
      <c r="J30" s="105"/>
      <c r="K30" s="106"/>
      <c r="L30" s="101"/>
      <c r="M30" s="107"/>
      <c r="N30" s="44"/>
    </row>
    <row r="31" spans="1:14" s="75" customFormat="1" x14ac:dyDescent="0.2">
      <c r="A31" s="100"/>
      <c r="B31" s="101"/>
      <c r="C31" s="102"/>
      <c r="D31" s="101"/>
      <c r="E31" s="101"/>
      <c r="F31" s="101"/>
      <c r="G31" s="103"/>
      <c r="H31" s="103"/>
      <c r="I31" s="104"/>
      <c r="J31" s="105"/>
      <c r="K31" s="106"/>
      <c r="L31" s="101"/>
      <c r="M31" s="107"/>
      <c r="N31" s="44"/>
    </row>
    <row r="32" spans="1:14" s="75" customFormat="1" x14ac:dyDescent="0.2">
      <c r="A32" s="117" t="s">
        <v>85</v>
      </c>
      <c r="B32" s="119" t="s">
        <v>54</v>
      </c>
      <c r="C32" s="121" t="s">
        <v>86</v>
      </c>
      <c r="D32" s="125"/>
      <c r="E32" s="125"/>
      <c r="F32" s="125"/>
      <c r="G32" s="130"/>
      <c r="H32" s="129"/>
      <c r="I32" s="134"/>
      <c r="J32" s="136"/>
      <c r="K32" s="106"/>
      <c r="L32" s="101"/>
      <c r="M32" s="107"/>
      <c r="N32" s="44"/>
    </row>
    <row r="33" spans="1:14" s="75" customFormat="1" x14ac:dyDescent="0.2">
      <c r="A33" s="100"/>
      <c r="B33" s="101"/>
      <c r="C33" s="122"/>
      <c r="D33" s="126"/>
      <c r="E33" s="126"/>
      <c r="F33" s="126"/>
      <c r="G33" s="131"/>
      <c r="H33" s="128"/>
      <c r="I33" s="104"/>
      <c r="J33" s="105"/>
      <c r="K33" s="106"/>
      <c r="L33" s="101"/>
      <c r="M33" s="107"/>
      <c r="N33" s="44"/>
    </row>
    <row r="34" spans="1:14" s="75" customFormat="1" x14ac:dyDescent="0.2">
      <c r="A34" s="100"/>
      <c r="B34" s="101"/>
      <c r="C34" s="123" t="s">
        <v>87</v>
      </c>
      <c r="D34" s="126"/>
      <c r="E34" s="126"/>
      <c r="F34" s="126"/>
      <c r="G34" s="131"/>
      <c r="H34" s="128">
        <f>SUMIF(L6:L31, TRUE, H6:H31)</f>
        <v>0</v>
      </c>
      <c r="I34" s="104"/>
      <c r="J34" s="105"/>
      <c r="K34" s="106"/>
      <c r="L34" s="101"/>
      <c r="M34" s="107"/>
      <c r="N34" s="44"/>
    </row>
    <row r="35" spans="1:14" s="75" customFormat="1" x14ac:dyDescent="0.2">
      <c r="A35" s="100"/>
      <c r="B35" s="101"/>
      <c r="C35" s="123" t="s">
        <v>88</v>
      </c>
      <c r="D35" s="126"/>
      <c r="E35" s="126"/>
      <c r="F35" s="126"/>
      <c r="G35" s="131"/>
      <c r="H35" s="128">
        <f>IF(COUNTIF(K6:K31, FALSE) = 0, ROUND(TAUXTVA1 * SUMIF(M6:M31, TAUXTVA1, H6:H31), 2)+ ROUND(TAUXTVA2 * SUMIF(M6:M31, TAUXTVA2, H6:H31), 2)+ ROUND(TAUXTVA3 * SUMIF(M6:M31, TAUXTVA3, H6:H31), 2)+ ROUND(TAUXTVA4 * SUMIF(M6:M31, TAUXTVA4, H6:H31), 2), "Présence d'un taux de TVA non supporté,")</f>
        <v>0</v>
      </c>
      <c r="I35" s="104"/>
      <c r="J35" s="105"/>
      <c r="K35" s="106"/>
      <c r="L35" s="101"/>
      <c r="M35" s="107"/>
      <c r="N35" s="44"/>
    </row>
    <row r="36" spans="1:14" s="75" customFormat="1" x14ac:dyDescent="0.2">
      <c r="A36" s="118"/>
      <c r="B36" s="120"/>
      <c r="C36" s="124" t="s">
        <v>89</v>
      </c>
      <c r="D36" s="127"/>
      <c r="E36" s="127"/>
      <c r="F36" s="127"/>
      <c r="G36" s="132"/>
      <c r="H36" s="133">
        <f>IF(COUNTIF(K6:K31, FALSE) = 0, H34 + H35, "calcul de la TVA impossible.")</f>
        <v>0</v>
      </c>
      <c r="I36" s="135"/>
      <c r="J36" s="137"/>
      <c r="K36" s="106"/>
      <c r="L36" s="101"/>
      <c r="M36" s="107"/>
      <c r="N36" s="44"/>
    </row>
  </sheetData>
  <sheetProtection algorithmName="SHA-512" hashValue="043Ci22gNS6a6NZk0FJtsG2A8wkRMDqp/NIVcmX4yTfPll5HzwNLc40w+KKYk+Tj/NkWmrS1M58esciNGuTmiQ==" saltValue="5uxHPT19zQqNrHm5s1M2N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684C1-4FBE-40DB-AA01-9FB5F76A2124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38" t="s">
        <v>90</v>
      </c>
      <c r="C1" s="1"/>
      <c r="D1" s="1"/>
      <c r="E1" s="1"/>
      <c r="F1" s="2"/>
      <c r="G1" s="11"/>
    </row>
    <row r="2" spans="2:7" ht="9.75" customHeight="1" x14ac:dyDescent="0.2">
      <c r="B2" s="56"/>
      <c r="C2" s="3"/>
      <c r="D2" s="3"/>
      <c r="E2" s="3"/>
      <c r="F2" s="4"/>
    </row>
    <row r="3" spans="2:7" ht="9.75" customHeight="1" x14ac:dyDescent="0.2">
      <c r="B3" s="56"/>
      <c r="C3" s="3"/>
      <c r="D3" s="3"/>
      <c r="E3" s="3"/>
      <c r="F3" s="4"/>
    </row>
    <row r="4" spans="2:7" ht="9.75" customHeight="1" x14ac:dyDescent="0.2">
      <c r="B4" s="56"/>
      <c r="C4" s="3"/>
      <c r="D4" s="3"/>
      <c r="E4" s="3"/>
      <c r="F4" s="4"/>
    </row>
    <row r="5" spans="2:7" ht="9.75" customHeight="1" x14ac:dyDescent="0.2">
      <c r="B5" s="56"/>
      <c r="C5" s="3"/>
      <c r="D5" s="3"/>
      <c r="E5" s="3"/>
      <c r="F5" s="4"/>
    </row>
    <row r="6" spans="2:7" x14ac:dyDescent="0.2">
      <c r="B6" s="56"/>
      <c r="C6" s="3"/>
      <c r="D6" s="3"/>
      <c r="E6" s="3"/>
      <c r="F6" s="4"/>
    </row>
    <row r="7" spans="2:7" ht="9.75" customHeight="1" x14ac:dyDescent="0.2">
      <c r="B7" s="56"/>
      <c r="C7" s="3"/>
      <c r="D7" s="3"/>
      <c r="E7" s="3"/>
      <c r="F7" s="4"/>
    </row>
    <row r="8" spans="2:7" ht="9.75" customHeight="1" x14ac:dyDescent="0.2">
      <c r="B8" s="56"/>
      <c r="C8" s="3"/>
      <c r="D8" s="3"/>
      <c r="E8" s="3"/>
      <c r="F8" s="4"/>
    </row>
    <row r="9" spans="2:7" ht="9.75" customHeight="1" x14ac:dyDescent="0.2">
      <c r="B9" s="56"/>
      <c r="C9" s="3"/>
      <c r="D9" s="3"/>
      <c r="E9" s="3"/>
      <c r="F9" s="4"/>
    </row>
    <row r="10" spans="2:7" ht="9.75" customHeight="1" x14ac:dyDescent="0.2">
      <c r="B10" s="56"/>
      <c r="C10" s="3"/>
      <c r="D10" s="3"/>
      <c r="E10" s="3"/>
      <c r="F10" s="4"/>
    </row>
    <row r="11" spans="2:7" x14ac:dyDescent="0.2">
      <c r="B11" s="56"/>
      <c r="C11" s="3"/>
      <c r="D11" s="3"/>
      <c r="E11" s="3"/>
      <c r="F11" s="4"/>
    </row>
    <row r="12" spans="2:7" ht="9.75" customHeight="1" x14ac:dyDescent="0.2">
      <c r="B12" s="56"/>
      <c r="C12" s="58" t="str">
        <f>IF(Paramètres!$C$5&lt;&gt;"", Paramètres!$C$5, "")</f>
        <v>Rénovation thermique et remplacement des menuiseries extérieures</v>
      </c>
      <c r="D12" s="58"/>
      <c r="E12" s="58"/>
      <c r="F12" s="59"/>
    </row>
    <row r="13" spans="2:7" ht="9.75" customHeight="1" x14ac:dyDescent="0.2">
      <c r="B13" s="56"/>
      <c r="C13" s="58"/>
      <c r="D13" s="58"/>
      <c r="E13" s="58"/>
      <c r="F13" s="59"/>
    </row>
    <row r="14" spans="2:7" ht="9.75" customHeight="1" x14ac:dyDescent="0.2">
      <c r="B14" s="56"/>
      <c r="C14" s="58"/>
      <c r="D14" s="58"/>
      <c r="E14" s="58"/>
      <c r="F14" s="59"/>
    </row>
    <row r="15" spans="2:7" ht="9.75" customHeight="1" x14ac:dyDescent="0.2">
      <c r="B15" s="56"/>
      <c r="C15" s="58"/>
      <c r="D15" s="58"/>
      <c r="E15" s="58"/>
      <c r="F15" s="59"/>
    </row>
    <row r="16" spans="2:7" ht="12.75" customHeight="1" x14ac:dyDescent="0.2">
      <c r="B16" s="56"/>
      <c r="C16" s="58"/>
      <c r="D16" s="58"/>
      <c r="E16" s="58"/>
      <c r="F16" s="59"/>
    </row>
    <row r="17" spans="2:10" ht="9.75" customHeight="1" x14ac:dyDescent="0.2">
      <c r="B17" s="56"/>
      <c r="C17" s="3"/>
      <c r="D17" s="3"/>
      <c r="E17" s="3"/>
      <c r="F17" s="4"/>
    </row>
    <row r="18" spans="2:10" ht="9.75" customHeight="1" x14ac:dyDescent="0.2">
      <c r="B18" s="56"/>
      <c r="C18" s="3"/>
      <c r="D18" s="3"/>
      <c r="E18" s="3"/>
      <c r="F18" s="4"/>
    </row>
    <row r="19" spans="2:10" ht="9.75" customHeight="1" x14ac:dyDescent="0.2">
      <c r="B19" s="56"/>
      <c r="C19" s="3"/>
      <c r="D19" s="3"/>
      <c r="E19" s="3"/>
      <c r="F19" s="4"/>
    </row>
    <row r="20" spans="2:10" ht="9.75" customHeight="1" x14ac:dyDescent="0.2">
      <c r="B20" s="56"/>
      <c r="C20" s="3"/>
      <c r="D20" s="3"/>
      <c r="E20" s="3"/>
      <c r="F20" s="4"/>
    </row>
    <row r="21" spans="2:10" ht="12.75" customHeight="1" x14ac:dyDescent="0.2">
      <c r="B21" s="56"/>
      <c r="C21" s="60" t="str">
        <f>IF(Paramètres!$C$24&lt;&gt;"", Paramètres!$C$24, "")</f>
        <v/>
      </c>
      <c r="D21" s="60"/>
      <c r="E21" s="60"/>
      <c r="F21" s="61"/>
    </row>
    <row r="22" spans="2:10" ht="9.75" customHeight="1" x14ac:dyDescent="0.2">
      <c r="B22" s="56"/>
      <c r="C22" s="60"/>
      <c r="D22" s="60"/>
      <c r="E22" s="60"/>
      <c r="F22" s="61"/>
    </row>
    <row r="23" spans="2:10" ht="9.75" customHeight="1" x14ac:dyDescent="0.2">
      <c r="B23" s="56"/>
      <c r="C23" s="62" t="str">
        <f>IF(Paramètres!$C$26&lt;&gt;"", Paramètres!$C$26, "")</f>
        <v/>
      </c>
      <c r="D23" s="62"/>
      <c r="E23" s="62"/>
      <c r="F23" s="63"/>
    </row>
    <row r="24" spans="2:10" ht="9.75" customHeight="1" x14ac:dyDescent="0.2">
      <c r="B24" s="56"/>
      <c r="C24" s="62"/>
      <c r="D24" s="62"/>
      <c r="E24" s="62"/>
      <c r="F24" s="63"/>
    </row>
    <row r="25" spans="2:10" ht="9.75" customHeight="1" x14ac:dyDescent="0.2">
      <c r="B25" s="56"/>
      <c r="C25" s="60" t="str">
        <f>IF(Paramètres!$C$28&lt;&gt;"", Paramètres!$C$28, "")</f>
        <v/>
      </c>
      <c r="D25" s="60"/>
      <c r="E25" s="60"/>
      <c r="F25" s="61"/>
    </row>
    <row r="26" spans="2:10" x14ac:dyDescent="0.2">
      <c r="B26" s="56"/>
      <c r="C26" s="60"/>
      <c r="D26" s="60"/>
      <c r="E26" s="60"/>
      <c r="F26" s="61"/>
    </row>
    <row r="27" spans="2:10" ht="9.75" customHeight="1" x14ac:dyDescent="0.2">
      <c r="B27" s="56"/>
      <c r="C27" s="3"/>
      <c r="D27" s="3"/>
      <c r="E27" s="3"/>
      <c r="F27" s="4"/>
    </row>
    <row r="28" spans="2:10" ht="9.75" customHeight="1" x14ac:dyDescent="0.2">
      <c r="B28" s="56"/>
      <c r="C28" s="3"/>
      <c r="D28" s="3"/>
      <c r="E28" s="3"/>
      <c r="F28" s="4"/>
    </row>
    <row r="29" spans="2:10" ht="9.75" customHeight="1" x14ac:dyDescent="0.2">
      <c r="B29" s="56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6"/>
      <c r="C30" s="6"/>
      <c r="D30" s="6"/>
      <c r="E30" s="6"/>
      <c r="F30" s="7"/>
    </row>
    <row r="31" spans="2:10" x14ac:dyDescent="0.2">
      <c r="B31" s="56"/>
      <c r="C31" s="139" t="s">
        <v>91</v>
      </c>
      <c r="D31" s="64"/>
      <c r="E31" s="64"/>
      <c r="F31" s="65"/>
    </row>
    <row r="32" spans="2:10" ht="9.75" customHeight="1" x14ac:dyDescent="0.2">
      <c r="B32" s="56"/>
      <c r="C32" s="64"/>
      <c r="D32" s="64"/>
      <c r="E32" s="64"/>
      <c r="F32" s="65"/>
    </row>
    <row r="33" spans="2:6" ht="9.75" customHeight="1" x14ac:dyDescent="0.2">
      <c r="B33" s="56"/>
      <c r="C33" s="64"/>
      <c r="D33" s="64"/>
      <c r="E33" s="64"/>
      <c r="F33" s="65"/>
    </row>
    <row r="34" spans="2:6" ht="9.75" customHeight="1" x14ac:dyDescent="0.2">
      <c r="B34" s="56"/>
      <c r="C34" s="64"/>
      <c r="D34" s="64"/>
      <c r="E34" s="64"/>
      <c r="F34" s="65"/>
    </row>
    <row r="35" spans="2:6" ht="9.75" customHeight="1" x14ac:dyDescent="0.2">
      <c r="B35" s="56"/>
      <c r="C35" s="64"/>
      <c r="D35" s="64"/>
      <c r="E35" s="64"/>
      <c r="F35" s="65"/>
    </row>
    <row r="36" spans="2:6" x14ac:dyDescent="0.2">
      <c r="B36" s="56"/>
      <c r="C36" s="64"/>
      <c r="D36" s="64"/>
      <c r="E36" s="64"/>
      <c r="F36" s="65"/>
    </row>
    <row r="37" spans="2:6" ht="9.75" customHeight="1" x14ac:dyDescent="0.2">
      <c r="B37" s="56"/>
      <c r="C37" s="64"/>
      <c r="D37" s="64"/>
      <c r="E37" s="64"/>
      <c r="F37" s="65"/>
    </row>
    <row r="38" spans="2:6" ht="9.75" customHeight="1" x14ac:dyDescent="0.2">
      <c r="B38" s="56"/>
      <c r="C38" s="64"/>
      <c r="D38" s="64"/>
      <c r="E38" s="64"/>
      <c r="F38" s="65"/>
    </row>
    <row r="39" spans="2:6" ht="9.75" customHeight="1" x14ac:dyDescent="0.2">
      <c r="B39" s="56"/>
      <c r="C39" s="64"/>
      <c r="D39" s="64"/>
      <c r="E39" s="64"/>
      <c r="F39" s="65"/>
    </row>
    <row r="40" spans="2:6" ht="9.75" customHeight="1" x14ac:dyDescent="0.2">
      <c r="B40" s="56"/>
      <c r="C40" s="64"/>
      <c r="D40" s="64"/>
      <c r="E40" s="64"/>
      <c r="F40" s="65"/>
    </row>
    <row r="41" spans="2:6" ht="12.75" customHeight="1" x14ac:dyDescent="0.2">
      <c r="B41" s="56"/>
      <c r="C41" s="64"/>
      <c r="D41" s="64"/>
      <c r="E41" s="64"/>
      <c r="F41" s="65"/>
    </row>
    <row r="42" spans="2:6" ht="9.75" customHeight="1" x14ac:dyDescent="0.2">
      <c r="B42" s="56"/>
      <c r="C42" s="64"/>
      <c r="D42" s="64"/>
      <c r="E42" s="64"/>
      <c r="F42" s="65"/>
    </row>
    <row r="43" spans="2:6" ht="9.75" customHeight="1" x14ac:dyDescent="0.2">
      <c r="B43" s="56"/>
      <c r="C43" s="64"/>
      <c r="D43" s="64"/>
      <c r="E43" s="64"/>
      <c r="F43" s="65"/>
    </row>
    <row r="44" spans="2:6" ht="9.75" customHeight="1" x14ac:dyDescent="0.2">
      <c r="B44" s="56"/>
      <c r="C44" s="64"/>
      <c r="D44" s="64"/>
      <c r="E44" s="64"/>
      <c r="F44" s="65"/>
    </row>
    <row r="45" spans="2:6" ht="9.75" customHeight="1" x14ac:dyDescent="0.2">
      <c r="B45" s="56"/>
      <c r="C45" s="64"/>
      <c r="D45" s="64"/>
      <c r="E45" s="64"/>
      <c r="F45" s="65"/>
    </row>
    <row r="46" spans="2:6" ht="12.75" customHeight="1" x14ac:dyDescent="0.2">
      <c r="B46" s="56"/>
      <c r="C46" s="64"/>
      <c r="D46" s="64"/>
      <c r="E46" s="64"/>
      <c r="F46" s="65"/>
    </row>
    <row r="47" spans="2:6" ht="9.75" customHeight="1" x14ac:dyDescent="0.2">
      <c r="B47" s="56"/>
      <c r="C47" s="3"/>
      <c r="D47" s="3"/>
      <c r="E47" s="3"/>
      <c r="F47" s="4"/>
    </row>
    <row r="48" spans="2:6" ht="9.75" customHeight="1" x14ac:dyDescent="0.2">
      <c r="B48" s="56"/>
      <c r="C48" s="66" t="str">
        <f xml:space="preserve"> Paramètres!$C$9 &amp; ""</f>
        <v>Lot n°3</v>
      </c>
      <c r="D48" s="66"/>
      <c r="E48" s="66"/>
      <c r="F48" s="67"/>
    </row>
    <row r="49" spans="2:6" ht="9.75" customHeight="1" x14ac:dyDescent="0.2">
      <c r="B49" s="56"/>
      <c r="C49" s="66"/>
      <c r="D49" s="66"/>
      <c r="E49" s="66"/>
      <c r="F49" s="67"/>
    </row>
    <row r="50" spans="2:6" ht="9.75" customHeight="1" x14ac:dyDescent="0.2">
      <c r="B50" s="56"/>
      <c r="C50" s="66"/>
      <c r="D50" s="66"/>
      <c r="E50" s="66"/>
      <c r="F50" s="67"/>
    </row>
    <row r="51" spans="2:6" ht="12.75" customHeight="1" x14ac:dyDescent="0.2">
      <c r="B51" s="56"/>
      <c r="C51" s="3"/>
      <c r="D51" s="3"/>
      <c r="E51" s="3"/>
      <c r="F51" s="4"/>
    </row>
    <row r="52" spans="2:6" ht="9.75" customHeight="1" x14ac:dyDescent="0.2">
      <c r="B52" s="56"/>
      <c r="C52" s="68" t="str">
        <f xml:space="preserve"> Paramètres!$C$11 &amp; ""</f>
        <v>MENUISERIES PVC</v>
      </c>
      <c r="D52" s="68"/>
      <c r="E52" s="68"/>
      <c r="F52" s="69"/>
    </row>
    <row r="53" spans="2:6" ht="9.75" customHeight="1" x14ac:dyDescent="0.2">
      <c r="B53" s="56"/>
      <c r="C53" s="68"/>
      <c r="D53" s="68"/>
      <c r="E53" s="68"/>
      <c r="F53" s="69"/>
    </row>
    <row r="54" spans="2:6" ht="9.75" customHeight="1" x14ac:dyDescent="0.2">
      <c r="B54" s="56"/>
      <c r="C54" s="68"/>
      <c r="D54" s="68"/>
      <c r="E54" s="68"/>
      <c r="F54" s="69"/>
    </row>
    <row r="55" spans="2:6" ht="9.75" customHeight="1" x14ac:dyDescent="0.2">
      <c r="B55" s="56"/>
      <c r="C55" s="68"/>
      <c r="D55" s="68"/>
      <c r="E55" s="68"/>
      <c r="F55" s="69"/>
    </row>
    <row r="56" spans="2:6" x14ac:dyDescent="0.2">
      <c r="B56" s="56"/>
      <c r="C56" s="68"/>
      <c r="D56" s="68"/>
      <c r="E56" s="68"/>
      <c r="F56" s="69"/>
    </row>
    <row r="57" spans="2:6" ht="9.75" customHeight="1" x14ac:dyDescent="0.2">
      <c r="B57" s="56"/>
      <c r="C57" s="3"/>
      <c r="D57" s="3"/>
      <c r="E57" s="3"/>
      <c r="F57" s="4"/>
    </row>
    <row r="58" spans="2:6" ht="9.75" customHeight="1" x14ac:dyDescent="0.2">
      <c r="B58" s="56"/>
      <c r="C58" s="3"/>
      <c r="D58" s="3"/>
      <c r="E58" s="3"/>
      <c r="F58" s="4"/>
    </row>
    <row r="59" spans="2:6" ht="9.75" customHeight="1" x14ac:dyDescent="0.2">
      <c r="B59" s="56"/>
      <c r="C59" s="3"/>
      <c r="D59" s="3"/>
      <c r="E59" s="3"/>
      <c r="F59" s="4"/>
    </row>
    <row r="60" spans="2:6" ht="9.75" customHeight="1" x14ac:dyDescent="0.2">
      <c r="B60" s="56"/>
      <c r="C60" s="3"/>
      <c r="D60" s="3"/>
      <c r="E60" s="3"/>
      <c r="F60" s="4"/>
    </row>
    <row r="61" spans="2:6" x14ac:dyDescent="0.2">
      <c r="B61" s="56"/>
      <c r="C61" s="3"/>
      <c r="D61" s="3"/>
      <c r="E61" s="3"/>
      <c r="F61" s="4"/>
    </row>
    <row r="62" spans="2:6" ht="9.75" customHeight="1" x14ac:dyDescent="0.2">
      <c r="B62" s="56"/>
      <c r="C62" s="3"/>
      <c r="D62" s="3"/>
      <c r="E62" s="3"/>
      <c r="F62" s="4"/>
    </row>
    <row r="63" spans="2:6" ht="9.75" customHeight="1" x14ac:dyDescent="0.2">
      <c r="B63" s="56"/>
      <c r="C63" s="3"/>
      <c r="D63" s="3"/>
      <c r="E63" s="3"/>
      <c r="F63" s="4"/>
    </row>
    <row r="64" spans="2:6" ht="9.75" customHeight="1" x14ac:dyDescent="0.2">
      <c r="B64" s="56"/>
      <c r="C64" s="3"/>
      <c r="D64" s="3"/>
      <c r="E64" s="3"/>
      <c r="F64" s="4"/>
    </row>
    <row r="65" spans="2:6" ht="9.75" customHeight="1" x14ac:dyDescent="0.2">
      <c r="B65" s="56"/>
      <c r="C65" s="3"/>
      <c r="D65" s="6"/>
      <c r="E65" s="6"/>
      <c r="F65" s="4"/>
    </row>
    <row r="66" spans="2:6" ht="9.75" customHeight="1" x14ac:dyDescent="0.2">
      <c r="B66" s="56"/>
      <c r="C66" s="3"/>
      <c r="D66" s="6"/>
      <c r="E66" s="6"/>
      <c r="F66" s="4"/>
    </row>
    <row r="67" spans="2:6" ht="9.75" customHeight="1" x14ac:dyDescent="0.2">
      <c r="B67" s="56"/>
      <c r="C67" s="3"/>
      <c r="D67" s="6"/>
      <c r="E67" s="6"/>
      <c r="F67" s="4"/>
    </row>
    <row r="68" spans="2:6" ht="9.75" customHeight="1" x14ac:dyDescent="0.2">
      <c r="B68" s="56"/>
      <c r="C68" s="3"/>
      <c r="D68" s="6"/>
      <c r="E68" s="6"/>
      <c r="F68" s="4"/>
    </row>
    <row r="69" spans="2:6" ht="9.75" customHeight="1" x14ac:dyDescent="0.2">
      <c r="B69" s="56"/>
      <c r="C69" s="3"/>
      <c r="D69" s="6"/>
      <c r="E69" s="6"/>
      <c r="F69" s="4"/>
    </row>
    <row r="70" spans="2:6" ht="15.75" customHeight="1" x14ac:dyDescent="0.2">
      <c r="B70" s="56"/>
      <c r="C70" s="3"/>
      <c r="D70" s="6"/>
      <c r="E70" s="6"/>
      <c r="F70" s="4"/>
    </row>
    <row r="71" spans="2:6" ht="9.75" customHeight="1" x14ac:dyDescent="0.2">
      <c r="B71" s="56"/>
      <c r="C71" s="3"/>
      <c r="D71" s="55" t="s">
        <v>0</v>
      </c>
      <c r="E71" s="55" t="str">
        <f>IF(Paramètres!$C$7&lt;&gt;"", Paramètres!$C$7, "")</f>
        <v>20.17</v>
      </c>
      <c r="F71" s="4"/>
    </row>
    <row r="72" spans="2:6" ht="9.75" customHeight="1" x14ac:dyDescent="0.2">
      <c r="B72" s="56"/>
      <c r="C72" s="3"/>
      <c r="D72" s="55"/>
      <c r="E72" s="55"/>
      <c r="F72" s="4"/>
    </row>
    <row r="73" spans="2:6" ht="9.75" customHeight="1" x14ac:dyDescent="0.2">
      <c r="B73" s="56"/>
      <c r="C73" s="3"/>
      <c r="D73" s="55" t="s">
        <v>1</v>
      </c>
      <c r="E73" s="70" t="str">
        <f>IF(Paramètres!$C$13&lt;&gt;"", Paramètres!$C$13, "")</f>
        <v>26/05/2025</v>
      </c>
      <c r="F73" s="4"/>
    </row>
    <row r="74" spans="2:6" ht="9.75" customHeight="1" x14ac:dyDescent="0.2">
      <c r="B74" s="56"/>
      <c r="C74" s="3"/>
      <c r="D74" s="55"/>
      <c r="E74" s="70"/>
      <c r="F74" s="4"/>
    </row>
    <row r="75" spans="2:6" ht="9.75" customHeight="1" x14ac:dyDescent="0.2">
      <c r="B75" s="56"/>
      <c r="C75" s="3"/>
      <c r="D75" s="55" t="s">
        <v>32</v>
      </c>
      <c r="E75" s="55" t="str">
        <f>IF(Paramètres!$C$15&lt;&gt;"", Paramètres!$C$15, "")</f>
        <v>DCE</v>
      </c>
      <c r="F75" s="4"/>
    </row>
    <row r="76" spans="2:6" ht="9.75" customHeight="1" x14ac:dyDescent="0.2">
      <c r="B76" s="56"/>
      <c r="C76" s="3"/>
      <c r="D76" s="55"/>
      <c r="E76" s="55"/>
      <c r="F76" s="4"/>
    </row>
    <row r="77" spans="2:6" ht="9.75" customHeight="1" x14ac:dyDescent="0.2">
      <c r="B77" s="56"/>
      <c r="C77" s="3"/>
      <c r="D77" s="55" t="s">
        <v>2</v>
      </c>
      <c r="E77" s="55" t="str">
        <f>IF(Paramètres!$C$17&lt;&gt;"", Paramètres!$C$17, "")</f>
        <v>00</v>
      </c>
      <c r="F77" s="4"/>
    </row>
    <row r="78" spans="2:6" ht="9.75" customHeight="1" x14ac:dyDescent="0.2">
      <c r="B78" s="56"/>
      <c r="C78" s="3"/>
      <c r="D78" s="55"/>
      <c r="E78" s="55"/>
      <c r="F78" s="4"/>
    </row>
    <row r="79" spans="2:6" ht="9.75" customHeight="1" x14ac:dyDescent="0.2">
      <c r="B79" s="56"/>
      <c r="C79" s="3"/>
      <c r="D79" s="6"/>
      <c r="E79" s="6"/>
      <c r="F79" s="4"/>
    </row>
    <row r="80" spans="2:6" ht="9.75" customHeight="1" x14ac:dyDescent="0.2">
      <c r="B80" s="56"/>
      <c r="C80" s="3"/>
      <c r="D80" s="6"/>
      <c r="E80" s="6"/>
      <c r="F80" s="4"/>
    </row>
    <row r="81" spans="2:6" ht="9.75" customHeight="1" x14ac:dyDescent="0.2">
      <c r="B81" s="56"/>
      <c r="C81" s="3"/>
      <c r="D81" s="6"/>
      <c r="E81" s="6"/>
      <c r="F81" s="4"/>
    </row>
    <row r="82" spans="2:6" ht="9.75" customHeight="1" x14ac:dyDescent="0.2">
      <c r="B82" s="56"/>
      <c r="C82" s="3"/>
      <c r="D82" s="3"/>
      <c r="E82" s="3"/>
      <c r="F82" s="4"/>
    </row>
    <row r="83" spans="2:6" ht="9.75" customHeight="1" x14ac:dyDescent="0.2">
      <c r="B83" s="56"/>
      <c r="C83" s="3"/>
      <c r="D83" s="3"/>
      <c r="E83" s="3"/>
      <c r="F83" s="4"/>
    </row>
    <row r="84" spans="2:6" ht="9.75" customHeight="1" x14ac:dyDescent="0.2">
      <c r="B84" s="57"/>
      <c r="C84" s="8"/>
      <c r="D84" s="8"/>
      <c r="E84" s="8"/>
      <c r="F84" s="26"/>
    </row>
    <row r="696" spans="3:3" x14ac:dyDescent="0.2">
      <c r="C696" s="10"/>
    </row>
  </sheetData>
  <sheetProtection algorithmName="SHA-512" hashValue="CLwZaWm9N6dpM6iBgsLxu1Mhzz/kD3zFsnN/5Mc5h0yJu0DMbvyFYjrMoaUCJicItgiOV4Ih3+aPUlMWpnsWPQ==" saltValue="A8hi4V9pVRtg6YNk79jem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09DB-ACAF-4BC6-B70C-D7F2E42C5A74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8" t="s">
        <v>24</v>
      </c>
    </row>
    <row r="3" spans="1:10" ht="25.5" customHeight="1" x14ac:dyDescent="0.2">
      <c r="A3" s="27" t="s">
        <v>10</v>
      </c>
      <c r="B3" s="29" t="s">
        <v>22</v>
      </c>
      <c r="C3" s="140" t="s">
        <v>92</v>
      </c>
      <c r="D3" s="72"/>
      <c r="E3" s="72"/>
      <c r="F3" s="72"/>
      <c r="G3" s="72"/>
      <c r="H3" s="72"/>
      <c r="I3" s="72"/>
      <c r="J3" s="73"/>
    </row>
    <row r="5" spans="1:10" ht="25.5" customHeight="1" x14ac:dyDescent="0.2">
      <c r="A5" s="27" t="s">
        <v>13</v>
      </c>
      <c r="B5" s="29" t="s">
        <v>11</v>
      </c>
      <c r="C5" s="140" t="s">
        <v>93</v>
      </c>
      <c r="D5" s="72"/>
      <c r="E5" s="72"/>
      <c r="F5" s="72"/>
      <c r="G5" s="72"/>
      <c r="H5" s="72"/>
      <c r="I5" s="72"/>
      <c r="J5" s="73"/>
    </row>
    <row r="6" spans="1:10" x14ac:dyDescent="0.2">
      <c r="C6" s="32"/>
      <c r="D6" s="39"/>
      <c r="E6" s="39"/>
      <c r="F6" s="39"/>
      <c r="G6" s="39"/>
      <c r="H6" s="39"/>
    </row>
    <row r="7" spans="1:10" x14ac:dyDescent="0.2">
      <c r="A7" s="27" t="s">
        <v>15</v>
      </c>
      <c r="B7" s="29" t="s">
        <v>33</v>
      </c>
      <c r="C7" s="141" t="s">
        <v>94</v>
      </c>
      <c r="D7" s="39"/>
      <c r="E7" s="39"/>
      <c r="F7" s="39"/>
      <c r="G7" s="39"/>
      <c r="H7" s="39"/>
    </row>
    <row r="8" spans="1:10" x14ac:dyDescent="0.2">
      <c r="C8" s="32"/>
      <c r="D8" s="39"/>
      <c r="E8" s="39"/>
      <c r="F8" s="39"/>
      <c r="G8" s="39"/>
      <c r="H8" s="39"/>
    </row>
    <row r="9" spans="1:10" x14ac:dyDescent="0.2">
      <c r="A9" s="27" t="s">
        <v>18</v>
      </c>
      <c r="B9" s="29" t="s">
        <v>17</v>
      </c>
      <c r="C9" s="141" t="s">
        <v>54</v>
      </c>
      <c r="D9" s="39"/>
      <c r="E9" s="39"/>
      <c r="F9" s="39"/>
      <c r="G9" s="39"/>
      <c r="H9" s="39"/>
    </row>
    <row r="10" spans="1:10" x14ac:dyDescent="0.2">
      <c r="C10" s="32"/>
      <c r="D10" s="39"/>
      <c r="E10" s="39"/>
      <c r="F10" s="39"/>
      <c r="G10" s="39"/>
      <c r="H10" s="39"/>
    </row>
    <row r="11" spans="1:10" ht="25.5" customHeight="1" x14ac:dyDescent="0.2">
      <c r="A11" s="27" t="s">
        <v>19</v>
      </c>
      <c r="B11" s="29" t="s">
        <v>14</v>
      </c>
      <c r="C11" s="140" t="s">
        <v>55</v>
      </c>
      <c r="D11" s="72"/>
      <c r="E11" s="72"/>
      <c r="F11" s="72"/>
      <c r="G11" s="72"/>
      <c r="H11" s="72"/>
      <c r="I11" s="72"/>
      <c r="J11" s="73"/>
    </row>
    <row r="12" spans="1:10" x14ac:dyDescent="0.2">
      <c r="C12" s="32"/>
      <c r="D12" s="39"/>
      <c r="E12" s="39"/>
      <c r="F12" s="39"/>
      <c r="G12" s="39"/>
      <c r="H12" s="39"/>
    </row>
    <row r="13" spans="1:10" x14ac:dyDescent="0.2">
      <c r="A13" s="27" t="s">
        <v>23</v>
      </c>
      <c r="B13" s="29" t="s">
        <v>16</v>
      </c>
      <c r="C13" s="142" t="s">
        <v>95</v>
      </c>
      <c r="D13" s="39"/>
      <c r="E13" s="39"/>
      <c r="F13" s="39"/>
      <c r="G13" s="39"/>
      <c r="H13" s="39"/>
    </row>
    <row r="14" spans="1:10" x14ac:dyDescent="0.2">
      <c r="C14" s="32"/>
      <c r="D14" s="39"/>
      <c r="E14" s="39"/>
      <c r="F14" s="39"/>
      <c r="G14" s="39"/>
      <c r="H14" s="39"/>
    </row>
    <row r="15" spans="1:10" x14ac:dyDescent="0.2">
      <c r="A15" s="27" t="s">
        <v>35</v>
      </c>
      <c r="B15" s="29" t="s">
        <v>37</v>
      </c>
      <c r="C15" s="141" t="s">
        <v>96</v>
      </c>
      <c r="D15" s="39"/>
      <c r="E15" s="39"/>
      <c r="F15" s="39"/>
      <c r="G15" s="39"/>
      <c r="H15" s="39"/>
    </row>
    <row r="16" spans="1:10" x14ac:dyDescent="0.2">
      <c r="C16" s="32"/>
      <c r="D16" s="39"/>
      <c r="E16" s="39"/>
      <c r="F16" s="39"/>
      <c r="G16" s="39"/>
      <c r="H16" s="39"/>
    </row>
    <row r="17" spans="1:10" x14ac:dyDescent="0.2">
      <c r="A17" s="27" t="s">
        <v>36</v>
      </c>
      <c r="B17" s="29" t="s">
        <v>38</v>
      </c>
      <c r="C17" s="141" t="s">
        <v>97</v>
      </c>
      <c r="D17" s="39"/>
      <c r="E17" s="39"/>
      <c r="F17" s="39"/>
      <c r="G17" s="39"/>
      <c r="H17" s="39"/>
    </row>
    <row r="18" spans="1:10" x14ac:dyDescent="0.2">
      <c r="C18" s="32"/>
      <c r="D18" s="39"/>
      <c r="E18" s="39"/>
      <c r="F18" s="39"/>
      <c r="G18" s="39"/>
      <c r="H18" s="39"/>
    </row>
    <row r="19" spans="1:10" x14ac:dyDescent="0.2">
      <c r="A19" s="27" t="s">
        <v>34</v>
      </c>
      <c r="B19" s="29" t="s">
        <v>12</v>
      </c>
      <c r="C19" s="34">
        <v>0.2</v>
      </c>
      <c r="E19" s="29" t="s">
        <v>9</v>
      </c>
    </row>
    <row r="20" spans="1:10" x14ac:dyDescent="0.2">
      <c r="C20" s="35">
        <v>5.5E-2</v>
      </c>
      <c r="E20" s="30" t="s">
        <v>20</v>
      </c>
    </row>
    <row r="21" spans="1:10" x14ac:dyDescent="0.2">
      <c r="C21" s="36">
        <v>0</v>
      </c>
      <c r="E21" s="30" t="s">
        <v>25</v>
      </c>
    </row>
    <row r="22" spans="1:10" x14ac:dyDescent="0.2">
      <c r="C22" s="37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1"/>
      <c r="D24" s="72"/>
      <c r="E24" s="72"/>
      <c r="F24" s="72"/>
      <c r="G24" s="72"/>
      <c r="H24" s="72"/>
      <c r="I24" s="72"/>
      <c r="J24" s="73"/>
    </row>
    <row r="26" spans="1:10" x14ac:dyDescent="0.2">
      <c r="A26" s="27">
        <v>11</v>
      </c>
      <c r="B26" s="29" t="s">
        <v>40</v>
      </c>
      <c r="C26" s="33"/>
    </row>
    <row r="28" spans="1:10" x14ac:dyDescent="0.2">
      <c r="A28" s="27">
        <v>12</v>
      </c>
      <c r="B28" s="29" t="s">
        <v>41</v>
      </c>
      <c r="C28" s="71"/>
      <c r="D28" s="72"/>
      <c r="E28" s="72"/>
      <c r="F28" s="72"/>
      <c r="G28" s="72"/>
      <c r="H28" s="72"/>
      <c r="I28" s="72"/>
      <c r="J28" s="73"/>
    </row>
  </sheetData>
  <sheetProtection algorithmName="SHA-512" hashValue="StVdyOCoJMpYv843II6z/logb/cEomuRj+THBXVd/bXS3ks0kjH3ymBGHUwejKFMylKXmqZdRaPQ7JCQWeUbOg==" saltValue="EFSKUWnf+bkDkoGpMRaMqQ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DAHLEN - FORMA3 ARCHITECTE</dc:creator>
  <cp:lastModifiedBy>Gauthier DAHLEN - FORMA3 ARCHITECTE</cp:lastModifiedBy>
  <cp:lastPrinted>2006-03-31T14:34:19Z</cp:lastPrinted>
  <dcterms:created xsi:type="dcterms:W3CDTF">2005-02-10T10:20:05Z</dcterms:created>
  <dcterms:modified xsi:type="dcterms:W3CDTF">2025-06-24T08:15:21Z</dcterms:modified>
</cp:coreProperties>
</file>